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solute Risikoreduktion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<sst xmlns="http://schemas.openxmlformats.org/spreadsheetml/2006/main" count="48" uniqueCount="45">
  <si>
    <t xml:space="preserve">12- bis 17-jährige Grund-immunisierte</t>
  </si>
  <si>
    <t xml:space="preserve">18- bis 59-jährige Grund-immunisierte</t>
  </si>
  <si>
    <t xml:space="preserve">über 60-jährige Grund-immunisierte</t>
  </si>
  <si>
    <t xml:space="preserve">12- bis 17-jährige mit Auffrisch-impfung</t>
  </si>
  <si>
    <t xml:space="preserve">18- bis 59-jährige mit Auffrisch-impfung</t>
  </si>
  <si>
    <t xml:space="preserve">über 60-jährige mit Auffrisch-impfung</t>
  </si>
  <si>
    <t xml:space="preserve">12- bis 17-jährige Ungeimpfte</t>
  </si>
  <si>
    <t xml:space="preserve">18- bis 59-jährige Ungeimpfte</t>
  </si>
  <si>
    <t xml:space="preserve">über 60-jährige Ungeimpfte</t>
  </si>
  <si>
    <t xml:space="preserve">Größe Bevölkerungsgruppe</t>
  </si>
  <si>
    <t xml:space="preserve">Quelle: Statistisches Bundesamt, GENESIS-Online https://www-genesis.destatis.de/genesis/online, Tabelle  12411-0005 Bevölkerung: Deutschland, Stichtag, Altersjahre</t>
  </si>
  <si>
    <t xml:space="preserve">Impfquote</t>
  </si>
  <si>
    <t xml:space="preserve">Quelle: RKI auf GitHub https://github.com/robert-koch-institut/COVID-19-Impfungen_in_Deutschland, Ungeimpfte: Mittelwert KW02-05, Grundimmunisierte Mittelwert KW01-03, Auffrischimpfung: Mittelwert KW01-04, Begründung Wochenbericht vom 23.12.2021, S. 21</t>
  </si>
  <si>
    <t xml:space="preserve">Größe Teilgruppe (Größe Bevölkerungsgruppe * Impfquote)</t>
  </si>
  <si>
    <t xml:space="preserve">Hospitalisierte symptomatische COVID-19-Fälle</t>
  </si>
  <si>
    <t xml:space="preserve">Quelle: Wochenbericht vom 10.02.2022</t>
  </si>
  <si>
    <t xml:space="preserve">Auf Intensivstation behandelte symptomatische COVID-19-Fälle</t>
  </si>
  <si>
    <t xml:space="preserve">Absolutes Risiko (Anzahl Fälle / Größe Teilgruppe)</t>
  </si>
  <si>
    <t xml:space="preserve">Absolutes Risiko einer symptomatischen Hospitalisierung</t>
  </si>
  <si>
    <t xml:space="preserve">Absolutes Risiko einer symptomatischen Behandlung auf Intensivstation</t>
  </si>
  <si>
    <t xml:space="preserve">Absolute Risikoreduktion (Absolutes Risiko Ungeimpfte - Absolutes Risiko Grundimmunisierte bzw. mit Auffrischimpfung)</t>
  </si>
  <si>
    <t xml:space="preserve">Absolute Risikoreduktion gegenüber einer symptomatischen Hospitalisierung</t>
  </si>
  <si>
    <t xml:space="preserve">Absolute Risikoreduktion gegenüber einer symptomatischen Behandlung auf Intensivstation</t>
  </si>
  <si>
    <t xml:space="preserve">Anzahl der notwendigen Impfungen, um einen Fall zu vermeiden (1 / Absolute Risikoreduktion)</t>
  </si>
  <si>
    <t xml:space="preserve">Anzahl der notwendigen Impfungen, um eine symptomatische Hospitalisierung zu vermeiden</t>
  </si>
  <si>
    <t xml:space="preserve">Anzahl der notwendigen Impfungen, um eine symptomatische Behandlung auf Intensivstation zu vermeiden</t>
  </si>
  <si>
    <t xml:space="preserve">unendlich</t>
  </si>
  <si>
    <t xml:space="preserve">Anzahl vermiedener Fälle (Größe Teilgruppe / Anzahl der notwendigen Impfungen, um einen Fall zu vermeiden)</t>
  </si>
  <si>
    <t xml:space="preserve">Anzahl vermiedener Fälle einer symptomatischen Hospitalisierung durch die Impfung</t>
  </si>
  <si>
    <t xml:space="preserve">Anzahl vermiedener Fälle einer symptomatischen Behandlung auf Intensivstation durch die Impfung</t>
  </si>
  <si>
    <t xml:space="preserve">12- bis 17-jährige</t>
  </si>
  <si>
    <t xml:space="preserve">18- bis 59-jährige</t>
  </si>
  <si>
    <t xml:space="preserve">über 60-jährige</t>
  </si>
  <si>
    <t xml:space="preserve">Gesamte Anzahl vermiedener Fälle (Anzahl vermiedener Fälle grundimmunisiert + Anzahl vermiedener Fälle mit Auffrischimpfung)</t>
  </si>
  <si>
    <t xml:space="preserve">Gesamte Anzahl vermiedener Fälle einer symptomatischen Hospitalisierung durch die Impfung</t>
  </si>
  <si>
    <t xml:space="preserve">Gesamte Anzahl vermiedener Fälle einer symptomatischen Behandlung auf Intensivstation durch die Impfung</t>
  </si>
  <si>
    <t xml:space="preserve">Hosptialisierte Impfnebenwirkungen gemäß InEK</t>
  </si>
  <si>
    <t xml:space="preserve">Anzahl hospitalisierte Impfnebenwirkungen 2021 (Januar bis Dezember bzw. Juli bis Dezember bei Jugendlichen)</t>
  </si>
  <si>
    <t xml:space="preserve">Quelle: InEk-Datenbrowser https://datenbrowser.inek.org</t>
  </si>
  <si>
    <t xml:space="preserve">Anzahl hospitalisierte Impfnebenwirkungen pro Monat (Anzahl hospitalisierte Impfnebenwirkungen 2021 / 12 bzw. 6 bei Jugendlichen)</t>
  </si>
  <si>
    <t xml:space="preserve">Anzahl hospitalisierte Impfnebenwirkungen mit Intensivaufenthalt 2021</t>
  </si>
  <si>
    <t xml:space="preserve">Anzahl hospitalisierte Impfnebenwirkungen mit Intensivaufenthalt pro Monat (Anzahl hospitalisierte Impfnebenwirkungen 2021 / 12 bzw. 6 bei Jugendlichen)</t>
  </si>
  <si>
    <t xml:space="preserve">Ungefähres Verhältnis zwischen der Anzahl der Impfnebenwirkungen und der Anzahl der durch die Impfungen vermiedenen COVID-19-Fälle</t>
  </si>
  <si>
    <t xml:space="preserve">Verhältnis Hospitalisierungen aufgrund von Impfnebenwirkungen zu durch Imfpung vermiedene symptomatische Hospitalisierungen</t>
  </si>
  <si>
    <t xml:space="preserve">Verhältnis Behandlung auf Intensivstation aufgrund von Impfnebenwirkungen zu durch Imfpung vermiedene symptomatische Behandlungen auf Intensivstation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</si>
</sst>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"/>
    <numFmt numFmtId="166" formatCode="0.0%"/>
    <numFmt numFmtId="167" formatCode="0.00\ %"/>
    <numFmt numFmtId="168" formatCode="0.0000%"/>
  </numFmts>
  <fonts count="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FFFFFF"/>
      <name val="Arial"/>
      <family val="2"/>
      <charset val="1"/>
    </font>
    <font>
      <sz val="10"/>
      <color rgb="FF0000FF"/>
      <name val="Arial"/>
      <family val="2"/>
      <charset val="1"/>
    </font>
    <font>
      <b val="true"/>
      <sz val="10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729FCF"/>
        <bgColor rgb="FF969696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>
        <color rgb="FFFFFFFF"/>
      </left>
      <right style="hair">
        <color rgb="FFFFFFFF"/>
      </right>
      <top style="hair">
        <color rgb="FFFFFFFF"/>
      </top>
      <bottom style="hair">
        <color rgb="FFFFFFFF"/>
      </bottom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6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0" fillId="0" borderId="2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s://www-genesis.destatis.de/genesis/online" TargetMode="External"/><Relationship Id="rId2" Type="http://schemas.openxmlformats.org/officeDocument/2006/relationships/hyperlink" Target="https://github.com/robert-koch-institut/COVID-19-Impfungen_in_Deutschland" TargetMode="External"/><Relationship Id="rId3" Type="http://schemas.openxmlformats.org/officeDocument/2006/relationships/hyperlink" Target="https://datenbrowser.inek.org/" TargetMode="External"/><Relationship Id="rId4" Type="http://schemas.openxmlformats.org/officeDocument/2006/relationships/hyperlink" Target="https://datenbrowser.inek.org/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2:Q32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B2" activeCellId="0" sqref="B2"/>
    </sheetView>
  </sheetViews>
  <sheetFormatPr defaultColWidth="11.5703125" defaultRowHeight="12.8" zeroHeight="false" outlineLevelRow="0" outlineLevelCol="0"/>
  <cols>
    <col collapsed="false" customWidth="true" hidden="false" outlineLevel="0" max="1" min="1" style="0" width="2.49"/>
    <col collapsed="false" customWidth="true" hidden="false" outlineLevel="0" max="2" min="2" style="0" width="69.62"/>
    <col collapsed="false" customWidth="true" hidden="false" outlineLevel="0" max="5" min="3" style="0" width="14.15"/>
    <col collapsed="false" customWidth="true" hidden="false" outlineLevel="0" max="6" min="6" style="0" width="2.04"/>
    <col collapsed="false" customWidth="true" hidden="false" outlineLevel="0" max="9" min="7" style="0" width="14.15"/>
    <col collapsed="false" customWidth="true" hidden="false" outlineLevel="0" max="10" min="10" style="0" width="2.04"/>
    <col collapsed="false" customWidth="true" hidden="false" outlineLevel="0" max="13" min="11" style="0" width="14.15"/>
    <col collapsed="false" customWidth="true" hidden="false" outlineLevel="0" max="14" min="14" style="0" width="1.92"/>
  </cols>
  <sheetData>
    <row r="2" customFormat="false" ht="58.2" hidden="false" customHeight="true" outlineLevel="0" collapsed="false">
      <c r="C2" s="1" t="s">
        <v>0</v>
      </c>
      <c r="D2" s="1" t="s">
        <v>1</v>
      </c>
      <c r="E2" s="1" t="s">
        <v>2</v>
      </c>
      <c r="F2" s="2"/>
      <c r="G2" s="1" t="s">
        <v>3</v>
      </c>
      <c r="H2" s="1" t="s">
        <v>4</v>
      </c>
      <c r="I2" s="1" t="s">
        <v>5</v>
      </c>
      <c r="J2" s="2"/>
      <c r="K2" s="1" t="s">
        <v>6</v>
      </c>
      <c r="L2" s="1" t="s">
        <v>7</v>
      </c>
      <c r="M2" s="1" t="s">
        <v>8</v>
      </c>
    </row>
    <row r="3" customFormat="false" ht="31.85" hidden="false" customHeight="true" outlineLevel="0" collapsed="false">
      <c r="B3" s="3" t="s">
        <v>9</v>
      </c>
      <c r="C3" s="4" t="n">
        <v>4507064</v>
      </c>
      <c r="D3" s="4" t="n">
        <v>45321314</v>
      </c>
      <c r="E3" s="4" t="n">
        <v>24089773</v>
      </c>
      <c r="F3" s="5"/>
      <c r="G3" s="4" t="n">
        <v>4507064</v>
      </c>
      <c r="H3" s="4" t="n">
        <v>45321314</v>
      </c>
      <c r="I3" s="4" t="n">
        <v>24089773</v>
      </c>
      <c r="J3" s="6"/>
      <c r="K3" s="4" t="n">
        <v>4507064</v>
      </c>
      <c r="L3" s="4" t="n">
        <v>45321314</v>
      </c>
      <c r="M3" s="4" t="n">
        <v>24089773</v>
      </c>
      <c r="O3" s="7" t="s">
        <v>10</v>
      </c>
    </row>
    <row r="4" customFormat="false" ht="31.85" hidden="false" customHeight="true" outlineLevel="0" collapsed="false">
      <c r="B4" s="3" t="s">
        <v>11</v>
      </c>
      <c r="C4" s="8" t="n">
        <v>0.446583333333333</v>
      </c>
      <c r="D4" s="8" t="n">
        <v>0.364791666666667</v>
      </c>
      <c r="E4" s="8" t="n">
        <v>0.213458333333333</v>
      </c>
      <c r="F4" s="5"/>
      <c r="G4" s="8" t="n">
        <v>0.136458333333333</v>
      </c>
      <c r="H4" s="8" t="n">
        <v>0.478916666666667</v>
      </c>
      <c r="I4" s="8" t="n">
        <v>0.692291666666667</v>
      </c>
      <c r="J4" s="9"/>
      <c r="K4" s="8" t="n">
        <v>0.37175</v>
      </c>
      <c r="L4" s="8" t="n">
        <v>0.21525</v>
      </c>
      <c r="M4" s="8" t="n">
        <v>0.114791666666667</v>
      </c>
      <c r="O4" s="10" t="s">
        <v>12</v>
      </c>
      <c r="P4" s="11"/>
      <c r="Q4" s="11"/>
    </row>
    <row r="5" customFormat="false" ht="31.85" hidden="false" customHeight="true" outlineLevel="0" collapsed="false">
      <c r="B5" s="3" t="s">
        <v>13</v>
      </c>
      <c r="C5" s="4" t="n">
        <f aca="false">C4*C3</f>
        <v>2012779.66466667</v>
      </c>
      <c r="D5" s="4" t="n">
        <f aca="false">D4*D3</f>
        <v>16532837.6695833</v>
      </c>
      <c r="E5" s="4" t="n">
        <f aca="false">E4*E3</f>
        <v>5142162.79495833</v>
      </c>
      <c r="F5" s="6"/>
      <c r="G5" s="4" t="n">
        <f aca="false">G4*G3</f>
        <v>615026.441666667</v>
      </c>
      <c r="H5" s="4" t="n">
        <f aca="false">H4*H3</f>
        <v>21705132.6298333</v>
      </c>
      <c r="I5" s="4" t="n">
        <f aca="false">I4*I3</f>
        <v>16677149.0997917</v>
      </c>
      <c r="J5" s="6"/>
      <c r="K5" s="4" t="n">
        <f aca="false">K4*K3</f>
        <v>1675501.042</v>
      </c>
      <c r="L5" s="4" t="n">
        <f aca="false">L4*L3</f>
        <v>9755412.8385</v>
      </c>
      <c r="M5" s="4" t="n">
        <f aca="false">M4*M3</f>
        <v>2765305.19229167</v>
      </c>
      <c r="O5" s="7"/>
    </row>
    <row r="6" customFormat="false" ht="31.85" hidden="false" customHeight="true" outlineLevel="0" collapsed="false">
      <c r="B6" s="3" t="s">
        <v>14</v>
      </c>
      <c r="C6" s="4" t="n">
        <v>50</v>
      </c>
      <c r="D6" s="4" t="n">
        <v>686</v>
      </c>
      <c r="E6" s="4" t="n">
        <v>367</v>
      </c>
      <c r="F6" s="6"/>
      <c r="G6" s="4" t="n">
        <v>7</v>
      </c>
      <c r="H6" s="4" t="n">
        <v>338</v>
      </c>
      <c r="I6" s="4" t="n">
        <v>461</v>
      </c>
      <c r="J6" s="6"/>
      <c r="K6" s="4" t="n">
        <v>114</v>
      </c>
      <c r="L6" s="4" t="n">
        <v>979</v>
      </c>
      <c r="M6" s="4" t="n">
        <v>958</v>
      </c>
      <c r="O6" s="12" t="s">
        <v>15</v>
      </c>
    </row>
    <row r="7" customFormat="false" ht="31.85" hidden="false" customHeight="true" outlineLevel="0" collapsed="false">
      <c r="B7" s="3" t="s">
        <v>16</v>
      </c>
      <c r="C7" s="4" t="n">
        <v>0</v>
      </c>
      <c r="D7" s="4" t="n">
        <v>19</v>
      </c>
      <c r="E7" s="4" t="n">
        <v>37</v>
      </c>
      <c r="F7" s="6"/>
      <c r="G7" s="4" t="n">
        <v>0</v>
      </c>
      <c r="H7" s="4" t="n">
        <v>14</v>
      </c>
      <c r="I7" s="4" t="n">
        <v>31</v>
      </c>
      <c r="J7" s="6"/>
      <c r="K7" s="4" t="n">
        <v>0</v>
      </c>
      <c r="L7" s="4" t="n">
        <v>70</v>
      </c>
      <c r="M7" s="4" t="n">
        <v>157</v>
      </c>
      <c r="O7" s="12" t="s">
        <v>15</v>
      </c>
    </row>
    <row r="8" customFormat="false" ht="31.85" hidden="false" customHeight="true" outlineLevel="0" collapsed="false">
      <c r="B8" s="13" t="s">
        <v>17</v>
      </c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customFormat="false" ht="31.85" hidden="false" customHeight="true" outlineLevel="0" collapsed="false">
      <c r="B9" s="3" t="s">
        <v>18</v>
      </c>
      <c r="C9" s="14" t="n">
        <f aca="false">C6/C$5</f>
        <v>2.48412684595959E-005</v>
      </c>
      <c r="D9" s="14" t="n">
        <f aca="false">D6/D$5</f>
        <v>4.14931794353781E-005</v>
      </c>
      <c r="E9" s="14" t="n">
        <f aca="false">E6/E$5</f>
        <v>7.13707470249342E-005</v>
      </c>
      <c r="F9" s="15"/>
      <c r="G9" s="14" t="n">
        <f aca="false">G6/G$5</f>
        <v>1.13816244729749E-005</v>
      </c>
      <c r="H9" s="14" t="n">
        <f aca="false">H6/H$5</f>
        <v>1.55723535886357E-005</v>
      </c>
      <c r="I9" s="14" t="n">
        <f aca="false">I6/I$5</f>
        <v>2.76426142886591E-005</v>
      </c>
      <c r="J9" s="15"/>
      <c r="K9" s="14" t="n">
        <f aca="false">K6/K$5</f>
        <v>6.80393489125625E-005</v>
      </c>
      <c r="L9" s="14" t="n">
        <f aca="false">L6/L$5</f>
        <v>0.00010035454328866</v>
      </c>
      <c r="M9" s="14" t="n">
        <f aca="false">M6/M$5</f>
        <v>0.000346435540883676</v>
      </c>
    </row>
    <row r="10" customFormat="false" ht="31.85" hidden="false" customHeight="true" outlineLevel="0" collapsed="false">
      <c r="B10" s="3" t="s">
        <v>19</v>
      </c>
      <c r="C10" s="14" t="n">
        <f aca="false">C7/C$5</f>
        <v>0</v>
      </c>
      <c r="D10" s="14" t="n">
        <f aca="false">D7/D$5</f>
        <v>1.1492280018545E-006</v>
      </c>
      <c r="E10" s="14" t="n">
        <f aca="false">E7/E$5</f>
        <v>7.19541591259555E-006</v>
      </c>
      <c r="F10" s="15"/>
      <c r="G10" s="14" t="n">
        <f aca="false">G7/G$5</f>
        <v>0</v>
      </c>
      <c r="H10" s="14" t="n">
        <f aca="false">H7/H$5</f>
        <v>6.45008728523374E-007</v>
      </c>
      <c r="I10" s="14" t="n">
        <f aca="false">I7/I$5</f>
        <v>1.85883089576667E-006</v>
      </c>
      <c r="J10" s="15"/>
      <c r="K10" s="14" t="n">
        <f aca="false">K7/K$5</f>
        <v>0</v>
      </c>
      <c r="L10" s="14" t="n">
        <f aca="false">L7/L$5</f>
        <v>7.17550360593076E-006</v>
      </c>
      <c r="M10" s="14" t="n">
        <f aca="false">M7/M$5</f>
        <v>5.67749268462809E-005</v>
      </c>
    </row>
    <row r="11" customFormat="false" ht="31.85" hidden="false" customHeight="true" outlineLevel="0" collapsed="false">
      <c r="B11" s="13" t="s">
        <v>20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customFormat="false" ht="31.85" hidden="false" customHeight="true" outlineLevel="0" collapsed="false">
      <c r="B12" s="3" t="s">
        <v>21</v>
      </c>
      <c r="C12" s="14" t="n">
        <f aca="false">K9-C9</f>
        <v>4.31980804529666E-005</v>
      </c>
      <c r="D12" s="14" t="n">
        <f aca="false">L9-D9</f>
        <v>5.88613638532821E-005</v>
      </c>
      <c r="E12" s="14" t="n">
        <f aca="false">M9-E9</f>
        <v>0.000275064793858741</v>
      </c>
      <c r="F12" s="15"/>
      <c r="G12" s="14" t="n">
        <f aca="false">K9-G9</f>
        <v>5.66577244395876E-005</v>
      </c>
      <c r="H12" s="14" t="n">
        <f aca="false">L9-H9</f>
        <v>8.47821897000245E-005</v>
      </c>
      <c r="I12" s="14" t="n">
        <f aca="false">M9-I9</f>
        <v>0.000318792926595016</v>
      </c>
      <c r="J12" s="5"/>
      <c r="K12" s="5"/>
      <c r="L12" s="5"/>
      <c r="M12" s="5"/>
    </row>
    <row r="13" customFormat="false" ht="31.85" hidden="false" customHeight="true" outlineLevel="0" collapsed="false">
      <c r="B13" s="3" t="s">
        <v>22</v>
      </c>
      <c r="C13" s="14" t="n">
        <f aca="false">K10-C10</f>
        <v>0</v>
      </c>
      <c r="D13" s="14" t="n">
        <f aca="false">L10-D10</f>
        <v>6.02627560407627E-006</v>
      </c>
      <c r="E13" s="14" t="n">
        <f aca="false">M10-E10</f>
        <v>4.95795109336853E-005</v>
      </c>
      <c r="F13" s="15"/>
      <c r="G13" s="14" t="n">
        <f aca="false">K10-G10</f>
        <v>0</v>
      </c>
      <c r="H13" s="14" t="n">
        <f aca="false">L10-H10</f>
        <v>6.53049487740739E-006</v>
      </c>
      <c r="I13" s="14" t="n">
        <f aca="false">M10-I10</f>
        <v>5.49160959505142E-005</v>
      </c>
      <c r="J13" s="5"/>
      <c r="K13" s="5"/>
      <c r="L13" s="5"/>
      <c r="M13" s="5"/>
    </row>
    <row r="14" customFormat="false" ht="31.85" hidden="false" customHeight="true" outlineLevel="0" collapsed="false">
      <c r="B14" s="13" t="s">
        <v>23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customFormat="false" ht="31.85" hidden="false" customHeight="true" outlineLevel="0" collapsed="false">
      <c r="B15" s="3" t="s">
        <v>24</v>
      </c>
      <c r="C15" s="4" t="n">
        <f aca="false">1/C12</f>
        <v>23149.1767577215</v>
      </c>
      <c r="D15" s="4" t="n">
        <f aca="false">1/D12</f>
        <v>16989.0728745702</v>
      </c>
      <c r="E15" s="4" t="n">
        <f aca="false">1/E12</f>
        <v>3635.50705988767</v>
      </c>
      <c r="F15" s="6"/>
      <c r="G15" s="4" t="n">
        <f aca="false">1/G12</f>
        <v>17649.8440396467</v>
      </c>
      <c r="H15" s="4" t="n">
        <f aca="false">1/H12</f>
        <v>11794.9300854129</v>
      </c>
      <c r="I15" s="4" t="n">
        <f aca="false">1/I12</f>
        <v>3136.83245949295</v>
      </c>
      <c r="J15" s="5"/>
      <c r="K15" s="5"/>
      <c r="L15" s="5"/>
      <c r="M15" s="5"/>
    </row>
    <row r="16" customFormat="false" ht="31.85" hidden="false" customHeight="true" outlineLevel="0" collapsed="false">
      <c r="B16" s="3" t="s">
        <v>25</v>
      </c>
      <c r="C16" s="4" t="s">
        <v>26</v>
      </c>
      <c r="D16" s="4" t="n">
        <f aca="false">1/D13</f>
        <v>165939.97116952</v>
      </c>
      <c r="E16" s="4" t="n">
        <f aca="false">1/E13</f>
        <v>20169.6221113908</v>
      </c>
      <c r="F16" s="6"/>
      <c r="G16" s="4" t="s">
        <v>26</v>
      </c>
      <c r="H16" s="4" t="n">
        <f aca="false">1/H13</f>
        <v>153127.751996186</v>
      </c>
      <c r="I16" s="4" t="n">
        <f aca="false">1/I13</f>
        <v>18209.5974357157</v>
      </c>
      <c r="J16" s="5"/>
      <c r="K16" s="5"/>
      <c r="L16" s="5"/>
      <c r="M16" s="5"/>
    </row>
    <row r="17" customFormat="false" ht="31.85" hidden="false" customHeight="true" outlineLevel="0" collapsed="false">
      <c r="B17" s="13" t="s">
        <v>27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customFormat="false" ht="31.85" hidden="false" customHeight="true" outlineLevel="0" collapsed="false">
      <c r="B18" s="3" t="s">
        <v>28</v>
      </c>
      <c r="C18" s="4" t="n">
        <f aca="false">C$5/C15</f>
        <v>86.9482178883658</v>
      </c>
      <c r="D18" s="4" t="n">
        <f aca="false">D$5/D15</f>
        <v>973.145373596593</v>
      </c>
      <c r="E18" s="4" t="n">
        <f aca="false">E$5/E15</f>
        <v>1414.4279491833</v>
      </c>
      <c r="F18" s="6"/>
      <c r="G18" s="4" t="n">
        <f aca="false">G$5/G15</f>
        <v>34.8459986550101</v>
      </c>
      <c r="H18" s="4" t="n">
        <f aca="false">H$5/H15</f>
        <v>1840.20867208672</v>
      </c>
      <c r="I18" s="4" t="n">
        <f aca="false">I$5/I15</f>
        <v>5316.55716878403</v>
      </c>
      <c r="J18" s="5"/>
      <c r="K18" s="5"/>
      <c r="L18" s="5"/>
      <c r="M18" s="5"/>
    </row>
    <row r="19" customFormat="false" ht="31.85" hidden="false" customHeight="true" outlineLevel="0" collapsed="false">
      <c r="B19" s="3" t="s">
        <v>29</v>
      </c>
      <c r="C19" s="4" t="n">
        <v>0</v>
      </c>
      <c r="D19" s="4" t="n">
        <f aca="false">D$5/D16</f>
        <v>99.6314363143631</v>
      </c>
      <c r="E19" s="4" t="n">
        <f aca="false">E$5/E16</f>
        <v>254.945916515427</v>
      </c>
      <c r="F19" s="6"/>
      <c r="G19" s="4" t="n">
        <v>0</v>
      </c>
      <c r="H19" s="4" t="n">
        <f aca="false">H$5/H16</f>
        <v>141.745257452575</v>
      </c>
      <c r="I19" s="4" t="n">
        <f aca="false">I$5/I16</f>
        <v>915.84392014519</v>
      </c>
      <c r="J19" s="5"/>
      <c r="K19" s="5"/>
      <c r="L19" s="5"/>
      <c r="M19" s="5"/>
    </row>
    <row r="20" customFormat="false" ht="24.35" hidden="false" customHeight="true" outlineLevel="0" collapsed="false">
      <c r="C20" s="16"/>
      <c r="D20" s="17"/>
      <c r="E20" s="17"/>
      <c r="F20" s="17"/>
      <c r="G20" s="16"/>
      <c r="H20" s="17"/>
      <c r="I20" s="17"/>
    </row>
    <row r="21" customFormat="false" ht="44.75" hidden="false" customHeight="true" outlineLevel="0" collapsed="false">
      <c r="C21" s="1" t="s">
        <v>30</v>
      </c>
      <c r="D21" s="1" t="s">
        <v>31</v>
      </c>
      <c r="E21" s="1" t="s">
        <v>32</v>
      </c>
      <c r="F21" s="17"/>
      <c r="G21" s="16"/>
      <c r="H21" s="17"/>
      <c r="I21" s="17"/>
    </row>
    <row r="22" customFormat="false" ht="31.3" hidden="false" customHeight="true" outlineLevel="0" collapsed="false">
      <c r="B22" s="13" t="s">
        <v>33</v>
      </c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customFormat="false" ht="31.3" hidden="false" customHeight="true" outlineLevel="0" collapsed="false">
      <c r="B23" s="3" t="s">
        <v>34</v>
      </c>
      <c r="C23" s="4" t="n">
        <f aca="false">C18+G18</f>
        <v>121.794216543376</v>
      </c>
      <c r="D23" s="4" t="n">
        <f aca="false">D18+H18</f>
        <v>2813.35404568331</v>
      </c>
      <c r="E23" s="4" t="n">
        <f aca="false">E18+I18</f>
        <v>6730.98511796733</v>
      </c>
      <c r="F23" s="6"/>
      <c r="G23" s="16"/>
      <c r="H23" s="17"/>
      <c r="I23" s="17"/>
      <c r="J23" s="5"/>
      <c r="K23" s="5"/>
      <c r="L23" s="5"/>
      <c r="M23" s="5"/>
    </row>
    <row r="24" customFormat="false" ht="31.3" hidden="false" customHeight="true" outlineLevel="0" collapsed="false">
      <c r="B24" s="3" t="s">
        <v>35</v>
      </c>
      <c r="C24" s="4" t="n">
        <v>0</v>
      </c>
      <c r="D24" s="4" t="n">
        <f aca="false">D19+H19</f>
        <v>241.376693766938</v>
      </c>
      <c r="E24" s="4" t="n">
        <f aca="false">E19+I19</f>
        <v>1170.78983666062</v>
      </c>
      <c r="F24" s="6"/>
      <c r="G24" s="16"/>
      <c r="H24" s="17"/>
      <c r="I24" s="17"/>
      <c r="J24" s="5"/>
      <c r="K24" s="5"/>
      <c r="L24" s="5"/>
      <c r="M24" s="5"/>
    </row>
    <row r="25" customFormat="false" ht="31.3" hidden="false" customHeight="true" outlineLevel="0" collapsed="false">
      <c r="B25" s="13" t="s">
        <v>36</v>
      </c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customFormat="false" ht="31.3" hidden="false" customHeight="true" outlineLevel="0" collapsed="false">
      <c r="B26" s="3" t="s">
        <v>37</v>
      </c>
      <c r="C26" s="4" t="n">
        <f aca="false">506+61</f>
        <v>567</v>
      </c>
      <c r="D26" s="4" t="n">
        <v>9613</v>
      </c>
      <c r="E26" s="4" t="n">
        <v>5749</v>
      </c>
      <c r="F26" s="6"/>
      <c r="G26" s="18" t="s">
        <v>38</v>
      </c>
      <c r="H26" s="17"/>
      <c r="I26" s="17"/>
      <c r="J26" s="5"/>
      <c r="K26" s="5"/>
      <c r="L26" s="5"/>
      <c r="M26" s="5"/>
    </row>
    <row r="27" customFormat="false" ht="31.3" hidden="false" customHeight="true" outlineLevel="0" collapsed="false">
      <c r="B27" s="3" t="s">
        <v>39</v>
      </c>
      <c r="C27" s="4" t="n">
        <f aca="false">C26/6</f>
        <v>94.5</v>
      </c>
      <c r="D27" s="4" t="n">
        <f aca="false">D26/12</f>
        <v>801.083333333333</v>
      </c>
      <c r="E27" s="4" t="n">
        <f aca="false">E26/12</f>
        <v>479.083333333333</v>
      </c>
      <c r="F27" s="6"/>
      <c r="G27" s="16"/>
      <c r="H27" s="17"/>
      <c r="I27" s="17"/>
      <c r="J27" s="5"/>
      <c r="K27" s="5"/>
      <c r="L27" s="5"/>
      <c r="M27" s="5"/>
    </row>
    <row r="28" customFormat="false" ht="31.3" hidden="false" customHeight="true" outlineLevel="0" collapsed="false">
      <c r="B28" s="3" t="s">
        <v>40</v>
      </c>
      <c r="C28" s="4" t="n">
        <v>53</v>
      </c>
      <c r="D28" s="4" t="n">
        <v>1031</v>
      </c>
      <c r="E28" s="4" t="n">
        <v>742</v>
      </c>
      <c r="F28" s="17"/>
      <c r="G28" s="18" t="s">
        <v>38</v>
      </c>
      <c r="H28" s="17"/>
      <c r="I28" s="17"/>
    </row>
    <row r="29" customFormat="false" ht="31.3" hidden="false" customHeight="true" outlineLevel="0" collapsed="false">
      <c r="B29" s="3" t="s">
        <v>41</v>
      </c>
      <c r="C29" s="4" t="n">
        <f aca="false">C28/6</f>
        <v>8.83333333333333</v>
      </c>
      <c r="D29" s="4" t="n">
        <f aca="false">D28/12</f>
        <v>85.9166666666667</v>
      </c>
      <c r="E29" s="4" t="n">
        <f aca="false">E28/12</f>
        <v>61.8333333333333</v>
      </c>
      <c r="F29" s="17"/>
      <c r="G29" s="17"/>
      <c r="H29" s="17"/>
      <c r="I29" s="17"/>
    </row>
    <row r="30" customFormat="false" ht="31.3" hidden="false" customHeight="true" outlineLevel="0" collapsed="false">
      <c r="B30" s="13" t="s">
        <v>42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customFormat="false" ht="31.3" hidden="false" customHeight="true" outlineLevel="0" collapsed="false">
      <c r="B31" s="3" t="s">
        <v>43</v>
      </c>
      <c r="C31" s="4" t="str">
        <f aca="false">"1 zu "&amp;ROUND(C23/C27,0)</f>
        <v>1 zu 1</v>
      </c>
      <c r="D31" s="4" t="str">
        <f aca="false">"1 zu "&amp;ROUND(D23/D27,0)</f>
        <v>1 zu 4</v>
      </c>
      <c r="E31" s="4" t="str">
        <f aca="false">"1 zu "&amp;ROUND(E23/E27,0)</f>
        <v>1 zu 14</v>
      </c>
      <c r="F31" s="6"/>
      <c r="G31" s="18"/>
      <c r="H31" s="17"/>
      <c r="I31" s="17"/>
      <c r="J31" s="5"/>
      <c r="K31" s="5"/>
      <c r="L31" s="5"/>
      <c r="M31" s="5"/>
    </row>
    <row r="32" customFormat="false" ht="31.3" hidden="false" customHeight="true" outlineLevel="0" collapsed="false">
      <c r="B32" s="3" t="s">
        <v>44</v>
      </c>
      <c r="C32" s="4" t="str">
        <f aca="false">ROUND(C29,0)&amp;" zu "&amp;C24</f>
        <v>9 zu 0</v>
      </c>
      <c r="D32" s="4" t="str">
        <f aca="false">"1 zu "&amp;ROUND(D24/D29,0)</f>
        <v>1 zu 3</v>
      </c>
      <c r="E32" s="4" t="str">
        <f aca="false">"1 zu "&amp;ROUND(E24/E29,0)</f>
        <v>1 zu 19</v>
      </c>
      <c r="F32" s="6"/>
      <c r="G32" s="16"/>
      <c r="H32" s="17"/>
      <c r="I32" s="17"/>
      <c r="J32" s="5"/>
      <c r="K32" s="5"/>
      <c r="L32" s="5"/>
      <c r="M32" s="5"/>
    </row>
  </sheetData>
  <mergeCells count="7">
    <mergeCell ref="B8:M8"/>
    <mergeCell ref="B11:M11"/>
    <mergeCell ref="B14:M14"/>
    <mergeCell ref="B17:M17"/>
    <mergeCell ref="B22:M22"/>
    <mergeCell ref="B25:M25"/>
    <mergeCell ref="B30:M30"/>
  </mergeCells>
  <hyperlinks>
    <hyperlink ref="O3" r:id="rId1" display="Quelle: Statistisches Bundesamt, GENESIS-Online https://www-genesis.destatis.de/genesis/online, Tabelle  12411-0005 Bevölkerung: Deutschland, Stichtag, Altersjahre"/>
    <hyperlink ref="O4" r:id="rId2" display="Quelle: RKI auf GitHub https://github.com/robert-koch-institut/COVID-19-Impfungen_in_Deutschland, Ungeimpfte: Mittelwert KW02-05, Grundimmunisierte Mittelwert KW01-03, Auffrischimpfung: Mittelwert KW01-04, Begründung Wochenbericht vom 23.12.2021, S. 21"/>
    <hyperlink ref="G26" r:id="rId3" display="Quelle: InEk-Datenbrowser https://datenbrowser.inek.org"/>
    <hyperlink ref="G28" r:id="rId4" display="Quelle: InEk-Datenbrowser https://datenbrowser.inek.org"/>
  </hyperlink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&amp;C&amp;"Times New Roman,Standard"&amp;12&amp;A</oddHeader>
    <oddFooter>&amp;C&amp;"Times New Roman,Standard"&amp;12Seite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75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2022-02-13T23:26:15Z</dcterms:created>
  <dc:creator/>
  <dc:description/>
  <dc:language>de-DE</dc:language>
  <cp:lastModifiedBy/>
  <dcterms:modified xsi:type="dcterms:W3CDTF">2022-02-14T08:44:32Z</dcterms:modified>
  <cp:revision>13</cp:revision>
  <dc:subject/>
  <dc:title/>
</cp:coreProperties>
</file>